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98\"/>
    </mc:Choice>
  </mc:AlternateContent>
  <xr:revisionPtr revIDLastSave="0" documentId="13_ncr:1_{B3DEF548-BC2D-4AD2-BC2F-9EF24D6B512B}" xr6:coauthVersionLast="47" xr6:coauthVersionMax="47" xr10:uidLastSave="{00000000-0000-0000-0000-000000000000}"/>
  <bookViews>
    <workbookView xWindow="0" yWindow="1476" windowWidth="17640" windowHeight="11280" tabRatio="796" activeTab="5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12-01" sheetId="4" r:id="rId4"/>
    <sheet name="ОСР 6-02-01" sheetId="5" r:id="rId5"/>
    <sheet name="ОСР 6-07-01" sheetId="6" r:id="rId6"/>
    <sheet name="ОСР 6-09-01" sheetId="7" r:id="rId7"/>
    <sheet name="ОСР 6-12-01" sheetId="8" r:id="rId8"/>
    <sheet name="ОСР 6-02-01(1)" sheetId="9" r:id="rId9"/>
    <sheet name="ОСР 6-09-01(1)" sheetId="10" r:id="rId10"/>
    <sheet name="ОСР 6-12-01(1)" sheetId="11" r:id="rId11"/>
    <sheet name="ОСР 27-02-01" sheetId="12" r:id="rId12"/>
    <sheet name="ОСР 27-09-01" sheetId="13" r:id="rId13"/>
    <sheet name="ОСР 27-12-01" sheetId="14" r:id="rId14"/>
    <sheet name="Источники ЦИ" sheetId="15" r:id="rId15"/>
    <sheet name="Цена МАТ и ОБ по ТКП" sheetId="16" r:id="rId16"/>
  </sheets>
  <externalReferences>
    <externalReference r:id="rId1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  <c r="H79" i="2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4" i="2"/>
  <c r="G44" i="2"/>
  <c r="F44" i="2"/>
  <c r="E44" i="2"/>
  <c r="D44" i="2"/>
  <c r="H4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3" i="2"/>
  <c r="G23" i="2"/>
  <c r="F23" i="2"/>
  <c r="E23" i="2"/>
  <c r="D23" i="2"/>
  <c r="H22" i="2"/>
  <c r="C42" i="1"/>
  <c r="E42" i="1" s="1"/>
  <c r="E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<sst xmlns="http://schemas.openxmlformats.org/spreadsheetml/2006/main" count="530" uniqueCount="198">
  <si>
    <t>СВОДКА ЗАТРАТ</t>
  </si>
  <si>
    <t>P_0298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</si>
  <si>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</si>
  <si>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</si>
  <si>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</si>
  <si>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</si>
  <si>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</si>
  <si>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</si>
  <si>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</si>
  <si>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</si>
  <si>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</si>
  <si>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</si>
  <si>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</si>
  <si>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</si>
  <si>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</si>
  <si>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</si>
  <si>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</si>
  <si>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</si>
  <si>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</si>
  <si>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</si>
  <si>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</si>
  <si>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</si>
  <si>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</si>
  <si>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</si>
  <si>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</si>
  <si>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</si>
  <si>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</si>
  <si>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</si>
  <si>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</si>
  <si>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</si>
  <si>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</si>
  <si>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</si>
  <si>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</si>
  <si>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</si>
  <si>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</si>
  <si>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</si>
  <si>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</si>
  <si>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</si>
  <si>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</si>
  <si>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ОСР-6-02-01</t>
  </si>
  <si>
    <t>Реконструкция ВЛ одноцепная</t>
  </si>
  <si>
    <t>Реконструкция КЛ одноцепная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</si>
  <si>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</si>
  <si>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</si>
  <si>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</si>
  <si>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</si>
  <si>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</si>
  <si>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</si>
  <si>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</si>
  <si>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</si>
  <si>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</si>
  <si>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</si>
  <si>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</si>
  <si>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</si>
  <si>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</si>
  <si>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</si>
  <si>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</si>
  <si>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</si>
  <si>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</si>
  <si>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</si>
  <si>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</si>
  <si>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</si>
  <si>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</si>
  <si>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</si>
  <si>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</si>
  <si>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</si>
  <si>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ОСР-6-09-01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</si>
  <si>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</si>
  <si>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</si>
  <si>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</si>
  <si>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</si>
  <si>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</si>
  <si>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</si>
  <si>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ОСР-27-09-01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</si>
  <si>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</si>
  <si>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</si>
  <si>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</si>
  <si>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</si>
  <si>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</si>
  <si>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</si>
  <si>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</si>
  <si>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</si>
  <si>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 1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</si>
  <si>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</si>
  <si>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</si>
  <si>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</si>
  <si>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</si>
  <si>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</si>
  <si>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</si>
  <si>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</si>
  <si>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</si>
  <si>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</si>
  <si>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</si>
  <si>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</si>
  <si>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</si>
  <si>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</si>
  <si>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</si>
  <si>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</si>
  <si>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</si>
  <si>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</si>
  <si>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</si>
  <si>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</si>
  <si>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</si>
  <si>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</si>
  <si>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</si>
  <si>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</si>
  <si>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</si>
  <si>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</si>
  <si>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6-02-01</t>
  </si>
  <si>
    <t>Реконструкция КВЛ-6кВ Ф-16 ЦРП-6-КТП-178 г.о. Новокуйбышевск Самарская область</t>
  </si>
  <si>
    <t>ЛС-6-01</t>
  </si>
  <si>
    <t>ВЛ-6 кВ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</si>
  <si>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</si>
  <si>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</si>
  <si>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</si>
  <si>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</si>
  <si>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</si>
  <si>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</si>
  <si>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</si>
  <si>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ЛС-6-02</t>
  </si>
  <si>
    <t>КЛ-6кВ</t>
  </si>
  <si>
    <t>ЛС-6-09-02</t>
  </si>
  <si>
    <t>Пусконаладочные работы КЛ-6кВ</t>
  </si>
  <si>
    <t>ОБЪЕКТНЫЙ СМЕТНЫЙ РАСЧЕТ № ОСР 27-02-01</t>
  </si>
  <si>
    <t>Реконструкция КЛ-6 кВ от РП-135 до РП-147 г.о. Самара Самарская область</t>
  </si>
  <si>
    <t>ЛС-27-1</t>
  </si>
  <si>
    <t>КЛ-6 кВ ГНБ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</si>
  <si>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</si>
  <si>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</si>
  <si>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</si>
  <si>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</si>
  <si>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</si>
  <si>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</si>
  <si>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</si>
  <si>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</si>
  <si>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</si>
  <si>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</si>
  <si>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</si>
  <si>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</si>
  <si>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</si>
  <si>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</si>
  <si>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</si>
  <si>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</si>
  <si>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</si>
  <si>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</si>
  <si>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</si>
  <si>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518-12-01</t>
  </si>
  <si>
    <t>ОСР 537 12-01</t>
  </si>
  <si>
    <t>км</t>
  </si>
  <si>
    <t>"Реконструкция ВЛ-10кВ Ф-НБ-5 ПС 35/10 кВ "Новый Буян" Красноярский район Самарская область.</t>
  </si>
  <si>
    <t>ОСР 27-02-01</t>
  </si>
  <si>
    <t>ГНБ трубой 160</t>
  </si>
  <si>
    <t>ОСР 27-09-01</t>
  </si>
  <si>
    <t>ОСР 27-12-01</t>
  </si>
  <si>
    <t>ОСР 537 02-01</t>
  </si>
  <si>
    <t>КЛ-10кВ</t>
  </si>
  <si>
    <t>Реконструкция ВЛ-10кВ Ф-НБ-5 ПС 35/10 кВ Новый Буян" Красноярский район Самарская область.</t>
  </si>
  <si>
    <t>ОСР 537 09-01</t>
  </si>
  <si>
    <t>ПНР ВЛЗ-10кВ</t>
  </si>
  <si>
    <t>КЛ-6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</si>
  <si>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</si>
  <si>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</si>
  <si>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</si>
  <si>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</si>
  <si>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</si>
  <si>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</si>
  <si>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</si>
  <si>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</si>
  <si>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</si>
  <si>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</si>
  <si>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</si>
  <si>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СВ-110-3,5</t>
  </si>
  <si>
    <t>шт</t>
  </si>
  <si>
    <t>Стойка ж/б СС136.6-3,1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</si>
  <si>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</si>
  <si>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Кабель силовой с алюминиевыми жилами АПвПг 3х120мк</t>
  </si>
  <si>
    <t>Труба полиэтиленовая толстостенная гладкая 110 мм</t>
  </si>
  <si>
    <t>ФСБЦ-21.2.01.01-0051</t>
  </si>
  <si>
    <t>ФСБЦ-05.1.02.07-0074</t>
  </si>
  <si>
    <t>ФСБЦ-21.1.07.02-1148</t>
  </si>
  <si>
    <t>ФСБЦ-24.3.02.02-0004</t>
  </si>
  <si>
    <t>Провод самонесущий изолированный СИП-3 1х95-20</t>
  </si>
  <si>
    <t>Реконструкция КВЛ-10 кВ п/п-1 – ТП-2 СНТ «Прогресс» - ТП-3 СТ «Нефтеразведчик» - ТП-4 СНТ «Стройтрест №11 «Ракитовка 1» - ТП-5 СНТ «Ракитовские дачи-1» - ТП-6 СНТ «Металлург» ТП-7 СНТ Ракитовка (ВЛ -2,8 км, КЛ -0,35км)</t>
  </si>
  <si>
    <t>Реконструкция КВЛ-10 кВ п/п-1 – ТП-2 СНТ «Прогресс» - ТП-3 СТ «Нефтеразведчик» - ТП-4 СНТ «Стройтрест №11 «Ракитовка 1» - ТП-5 СНТ «Ракитовские дачи-1» - ТП-6 СНТ «Металлург» ТП-7 СНТ Ракитовка (ВЛ -2,8 км, КЛ -0,35км)</t>
  </si>
  <si>
    <t>Реконструкция КВЛ-10 кВ п/п-1 – ТП-2 СНТ «Прогресс» - ТП-3 СТ «Нефтеразведчик» - ТП-4 СНТ «Стройтрест №11 «Ракитовка 1» - ТП-5 СНТ «Ракитовские дачи-1» - ТП-6 СНТ «Металлург» ТП-7 СНТ Ракитовка (ВЛ -2,8 км, КЛ -0,35км)</t>
  </si>
  <si>
    <t>Реконструкция КВЛ-10 кВ п/п-1 – ТП-2 СНТ «Прогресс» - ТП-3 СТ «Нефтеразведчик» - ТП-4 СНТ «Стройтрест №11 «Ракитовка 1» - ТП-5 СНТ «Ракитовские дачи-1» - ТП-6 СНТ «Металлург» ТП-7 СНТ Ракитовка (ВЛ -2,8 км, КЛ -0,35км)</t>
  </si>
  <si>
    <t>Реконструкция КВЛ-10 кВ п/п-1 – ТП-2 СНТ «Прогресс» - ТП-3 СТ «Нефтеразведчик» - ТП-4 СНТ «Стройтрест №11 «Ракитовка 1» - ТП-5 СНТ «Ракитовские дачи-1» - ТП-6 СНТ «Металлург» ТП-7 СНТ Ракитовка (ВЛ -2,8 км, КЛ -0,35км)</t>
  </si>
  <si>
    <t>Реконструкция КВЛ-10 кВ п/п-1 – ТП-2 СНТ «Прогресс» - ТП-3 СТ «Нефтеразведчик» - ТП-4 СНТ «Стройтрест №11 «Ракитовка 1» - ТП-5 СНТ «Ракитовские дачи-1» - ТП-6 СНТ «Металлург» ТП-7 СНТ Ракитовка (ВЛ -2,8 км, КЛ -0,35км)</t>
  </si>
  <si>
    <t>Реконструкция КВЛ-10 кВ п/п-1 – ТП-2 СНТ «Прогресс» - ТП-3 СТ «Нефтеразведчик» - ТП-4 СНТ «Стройтрест №11 «Ракитовка 1» - ТП-5 СНТ «Ракитовские дачи-1» - ТП-6 СНТ «Металлург» ТП-7 СНТ Ракитовка (ВЛ -2,8 км, КЛ -0,35км)</t>
  </si>
  <si>
    <t>Реконструкция КВЛ-10 кВ п/п-1 – ТП-2 СНТ «Прогресс» - ТП-3 СТ «Нефтеразведчик» - ТП-4 СНТ «Стройтрест №11 «Ракитовка 1» - ТП-5 СНТ «Ракитовские дачи-1» - ТП-6 СНТ «Металлург» ТП-7 СНТ Ракитовка (ВЛ -2,8 км, КЛ -0,35км)</t>
  </si>
  <si>
    <t>Реконструкция КВЛ-10 кВ п/п-1 – ТП-2 СНТ «Прогресс» - ТП-3 СТ «Нефтеразведчик» - ТП-4 СНТ «Стройтрест №11 «Ракитовка 1» - ТП-5 СНТ «Ракитовские дачи-1» - ТП-6 СНТ «Металлург» ТП-7 СНТ Ракитовка (ВЛ -2,8 км, КЛ -0,35км)</t>
  </si>
  <si>
    <t>Реконструкция КВЛ-10 кВ п/п-1 – ТП-2 СНТ «Прогресс» - ТП-3 СТ «Нефтеразведчик» - ТП-4 СНТ «Стройтрест №11 «Ракитовка 1» - ТП-5 СНТ «Ракитовские дачи-1» - ТП-6 СНТ «Металлург» ТП-7 СНТ Ракитовка (ВЛ -2,8 км, КЛ -0,35км)</t>
  </si>
  <si>
    <t>Реконструкция КВЛ-10 кВ п/п-1 – ТП-2 СНТ «Прогресс» - ТП-3 СТ «Нефтеразведчик» - ТП-4 СНТ «Стройтрест №11 «Ракитовка 1» - ТП-5 СНТ «Ракитовские дачи-1» - ТП-6 СНТ «Металлург» ТП-7 СНТ Ракитовка (ВЛ -2,8 км, КЛ -0,35км)</t>
  </si>
  <si>
    <t>Реконструкция КВЛ-10 кВ п/п-1 – ТП-2 СНТ «Прогресс» - ТП-3 СТ «Нефтеразведчик» - ТП-4 СНТ «Стройтрест №11 «Ракитовка 1» - ТП-5 СНТ «Ракитовские дачи-1» - ТП-6 СНТ «Металлург» ТП-7 СНТ Ракитовка (ВЛ -2,8 км, КЛ -0,35км)</t>
  </si>
  <si>
    <t>Реконструкция КВЛ-10 кВ п/п-1 – ТП-2 СНТ «Прогресс» - ТП-3 СТ «Нефтеразведчик» - ТП-4 СНТ «Стройтрест №11 «Ракитовка 1» - ТП-5 СНТ «Ракитовские дачи-1» - ТП-6 СНТ «Металлург» ТП-7 СНТ Ракитовка (ВЛ -2,8 км, КЛ -0,35км)</t>
  </si>
  <si>
    <t>Реконструкция КВЛ-10 кВ п/п-1 – ТП-2 СНТ «Прогресс» - ТП-3 СТ «Нефтеразведчик» - ТП-4 СНТ «Стройтрест №11 «Ракитовка 1» - ТП-5 СНТ «Ракитовские дачи-1» - ТП-6 СНТ «Металлург» ТП-7 СНТ Ракитовка (ВЛ -2,8 км, КЛ -0,35км)</t>
  </si>
  <si>
    <t>2027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</si>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</sst>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7" formatCode="_-* #,##0.00000000\ _₽_-;\-* #,##0.00000000\ _₽_-;_-* &quot;-&quot;????????\ _₽_-;_-@_-"/>
    <numFmt numFmtId="179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177" fontId="8" fillId="0" borderId="0" xfId="4" applyNumberFormat="1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79" fontId="14" fillId="0" borderId="1" xfId="1" applyNumberFormat="1" applyFont="1" applyFill="1" applyBorder="1" applyAlignment="1">
      <alignment horizontal="left" vertical="center" wrapText="1" indent="17"/>
    </xf>
    <xf numFmtId="179" fontId="13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4;&#1083;&#1103;/Desktop/&#1082;&#1086;&#1085;&#1077;&#1095;&#1085;&#1099;&#1081;%20&#1074;&#1072;&#1088;&#1080;&#1072;&#1085;&#1090;/&#1056;&#1072;&#1089;&#1095;&#1105;&#1090;&#1099;%20&#1089;&#1090;&#1086;&#1080;&#1084;&#1086;&#1089;&#1090;&#1080;_03.10.2025/P_0298.&#1082;&#1086;&#1088;&#1088;_01.10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ка затрат"/>
      <sheetName val="ССР"/>
      <sheetName val="ОСР 518-02-01"/>
      <sheetName val="ОСР 518-12-01"/>
      <sheetName val="ОСР 27-02-01"/>
      <sheetName val="ОСР 27-09-01"/>
      <sheetName val="ОСР 27-12-01"/>
      <sheetName val="ОСР 537 02-01"/>
      <sheetName val="ОСР 537 09-01"/>
      <sheetName val="ОСР 537 12-01"/>
      <sheetName val="ОСР 27-02-01(1)"/>
      <sheetName val="ОСР 27-09-01(1)"/>
      <sheetName val="ОСР 27-12-01(1)"/>
      <sheetName val="Источники ЦИ"/>
      <sheetName val="Цена МАТ и ОБ по ТКП"/>
    </sheetNames>
    <sheetDataSet>
      <sheetData sheetId="0"/>
      <sheetData sheetId="1">
        <row r="79">
          <cell r="D79">
            <v>35041.499246701504</v>
          </cell>
          <cell r="E79">
            <v>773.51898880190402</v>
          </cell>
          <cell r="F79">
            <v>0</v>
          </cell>
          <cell r="G79">
            <v>5305.3205512000304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6" zoomScale="90" zoomScaleNormal="90" workbookViewId="0">
      <selection activeCell="C40" activeCellId="1" sqref="C42 C4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0" customWidth="1"/>
    <col min="9" max="9" width="15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5" t="s">
        <v>0</v>
      </c>
      <c r="B12" s="85"/>
      <c r="C12" s="85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6" t="s">
        <v>1</v>
      </c>
      <c r="B16" s="86"/>
      <c r="C16" s="86"/>
    </row>
    <row r="17" spans="1:9" ht="15.75" customHeight="1">
      <c r="A17" s="87" t="s">
        <v>2</v>
      </c>
      <c r="B17" s="87"/>
      <c r="C17" s="87"/>
    </row>
    <row r="18" spans="1:9" ht="15.75" customHeight="1">
      <c r="A18" s="24"/>
      <c r="B18" s="24"/>
      <c r="C18" s="24"/>
    </row>
    <row r="19" spans="1:9" ht="72" customHeight="1">
      <c r="A19" s="88" t="s">
        <v>182</v>
      </c>
      <c r="B19" s="88"/>
      <c r="C19" s="88"/>
    </row>
    <row r="20" spans="1:9" ht="15.75" customHeight="1">
      <c r="A20" s="87" t="s">
        <v>3</v>
      </c>
      <c r="B20" s="87"/>
      <c r="C20" s="87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2" t="s">
        <v>197</v>
      </c>
      <c r="B25" s="83"/>
      <c r="C25" s="84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7</v>
      </c>
      <c r="C26" s="54"/>
      <c r="D26" s="51"/>
      <c r="E26" s="51"/>
      <c r="F26" s="51"/>
      <c r="G26" s="52"/>
      <c r="H26" s="52" t="s">
        <v>8</v>
      </c>
      <c r="I26" s="52"/>
    </row>
    <row r="27" spans="1:9" ht="15.75" customHeight="1">
      <c r="A27" s="55" t="s">
        <v>9</v>
      </c>
      <c r="B27" s="53" t="s">
        <v>10</v>
      </c>
      <c r="C27" s="56">
        <v>0</v>
      </c>
      <c r="D27" s="57"/>
      <c r="E27" s="57"/>
      <c r="F27" s="57"/>
      <c r="G27" s="58" t="s">
        <v>11</v>
      </c>
      <c r="H27" s="58" t="s">
        <v>12</v>
      </c>
      <c r="I27" s="58" t="s">
        <v>13</v>
      </c>
    </row>
    <row r="28" spans="1:9" ht="15.75" customHeight="1">
      <c r="A28" s="55" t="s">
        <v>14</v>
      </c>
      <c r="B28" s="53" t="s">
        <v>15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16</v>
      </c>
      <c r="B29" s="53" t="s">
        <v>17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18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19</v>
      </c>
      <c r="B31" s="53" t="s">
        <v>20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21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2" t="s">
        <v>196</v>
      </c>
      <c r="B33" s="83"/>
      <c r="C33" s="84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7</v>
      </c>
      <c r="C34" s="54"/>
      <c r="D34" s="8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9</v>
      </c>
      <c r="B35" s="53" t="s">
        <v>10</v>
      </c>
      <c r="C35" s="73">
        <f>[1]ССР!D79+[1]ССР!E79</f>
        <v>35815.018235503398</v>
      </c>
      <c r="D35" s="81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14</v>
      </c>
      <c r="B36" s="53" t="s">
        <v>15</v>
      </c>
      <c r="C36" s="73">
        <f>[1]ССР!F79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16</v>
      </c>
      <c r="B37" s="53" t="s">
        <v>17</v>
      </c>
      <c r="C37" s="73">
        <f>[1]ССР!G79</f>
        <v>5305.3205512000304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18</v>
      </c>
      <c r="C38" s="73">
        <f>C35+C36+C37</f>
        <v>41120.338786703403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19</v>
      </c>
      <c r="B39" s="53" t="s">
        <v>20</v>
      </c>
      <c r="C39" s="61">
        <f>C38-ROUND(C38/1.2,5)</f>
        <v>6853.38979670344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21</v>
      </c>
      <c r="C40" s="104">
        <f>C38*I36</f>
        <v>47699.276363303921</v>
      </c>
      <c r="D40" s="57"/>
      <c r="E40" s="66">
        <f>D40-C40</f>
        <v>-47699.276363303921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22</v>
      </c>
      <c r="C42" s="103">
        <f>C40+C32</f>
        <v>47699.276363303921</v>
      </c>
      <c r="D42" s="81"/>
      <c r="E42" s="66">
        <f>D42-C42</f>
        <v>-47699.276363303921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23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191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101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122</v>
      </c>
      <c r="D13" s="32">
        <v>0</v>
      </c>
      <c r="E13" s="32">
        <v>0</v>
      </c>
      <c r="F13" s="32">
        <v>0</v>
      </c>
      <c r="G13" s="32">
        <v>4.5902638577791999</v>
      </c>
      <c r="H13" s="32">
        <v>4.5902638577791999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4.5902638577791999</v>
      </c>
      <c r="H14" s="32">
        <v>4.5902638577791999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192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101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81</v>
      </c>
      <c r="D13" s="32">
        <v>0</v>
      </c>
      <c r="E13" s="32">
        <v>0</v>
      </c>
      <c r="F13" s="32">
        <v>0</v>
      </c>
      <c r="G13" s="32">
        <v>55.391297265018999</v>
      </c>
      <c r="H13" s="32">
        <v>55.391297265018999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55.391297265018999</v>
      </c>
      <c r="H14" s="32">
        <v>55.391297265018999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193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124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101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126</v>
      </c>
      <c r="D13" s="32">
        <v>1050.8769365666999</v>
      </c>
      <c r="E13" s="32">
        <v>71.566169674733999</v>
      </c>
      <c r="F13" s="32">
        <v>0</v>
      </c>
      <c r="G13" s="32">
        <v>0</v>
      </c>
      <c r="H13" s="32">
        <v>1122.4431062414001</v>
      </c>
      <c r="J13" s="20"/>
    </row>
    <row r="14" spans="1:14">
      <c r="A14" s="2"/>
      <c r="B14" s="33"/>
      <c r="C14" s="33" t="s">
        <v>104</v>
      </c>
      <c r="D14" s="32">
        <v>1050.8769365666999</v>
      </c>
      <c r="E14" s="32">
        <v>71.566169674733999</v>
      </c>
      <c r="F14" s="32">
        <v>0</v>
      </c>
      <c r="G14" s="32">
        <v>0</v>
      </c>
      <c r="H14" s="32">
        <v>1122.4431062414001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194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101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128</v>
      </c>
      <c r="D13" s="32">
        <v>0</v>
      </c>
      <c r="E13" s="32">
        <v>0</v>
      </c>
      <c r="F13" s="32">
        <v>0</v>
      </c>
      <c r="G13" s="32">
        <v>3.4129916983480002</v>
      </c>
      <c r="H13" s="32">
        <v>3.4129916983480002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3.4129916983480002</v>
      </c>
      <c r="H14" s="32">
        <v>3.4129916983480002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195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101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81</v>
      </c>
      <c r="D13" s="32">
        <v>0</v>
      </c>
      <c r="E13" s="32">
        <v>0</v>
      </c>
      <c r="F13" s="32">
        <v>0</v>
      </c>
      <c r="G13" s="32">
        <v>64.698204664729005</v>
      </c>
      <c r="H13" s="32">
        <v>64.698204664729005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64.698204664729005</v>
      </c>
      <c r="H14" s="32">
        <v>64.698204664729005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05"/>
  <sheetViews>
    <sheetView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130</v>
      </c>
      <c r="B1" s="10" t="s">
        <v>131</v>
      </c>
      <c r="C1" s="10" t="s">
        <v>132</v>
      </c>
      <c r="D1" s="10" t="s">
        <v>133</v>
      </c>
      <c r="E1" s="10" t="s">
        <v>134</v>
      </c>
      <c r="F1" s="10" t="s">
        <v>135</v>
      </c>
      <c r="G1" s="10" t="s">
        <v>136</v>
      </c>
      <c r="H1" s="10" t="s">
        <v>137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100</v>
      </c>
      <c r="B3" s="94"/>
      <c r="C3" s="11"/>
      <c r="D3" s="12">
        <v>1950</v>
      </c>
      <c r="E3" s="13"/>
      <c r="F3" s="13"/>
      <c r="G3" s="13"/>
      <c r="H3" s="14"/>
    </row>
    <row r="4" spans="1:8">
      <c r="A4" s="99" t="s">
        <v>138</v>
      </c>
      <c r="B4" s="15" t="s">
        <v>139</v>
      </c>
      <c r="C4" s="11"/>
      <c r="D4" s="12">
        <v>1950</v>
      </c>
      <c r="E4" s="13"/>
      <c r="F4" s="13"/>
      <c r="G4" s="13"/>
      <c r="H4" s="14"/>
    </row>
    <row r="5" spans="1:8">
      <c r="A5" s="99"/>
      <c r="B5" s="15" t="s">
        <v>140</v>
      </c>
      <c r="C5" s="10"/>
      <c r="D5" s="12">
        <v>0</v>
      </c>
      <c r="E5" s="13"/>
      <c r="F5" s="13"/>
      <c r="G5" s="13"/>
      <c r="H5" s="16"/>
    </row>
    <row r="6" spans="1:8">
      <c r="A6" s="100"/>
      <c r="B6" s="15" t="s">
        <v>141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142</v>
      </c>
      <c r="C7" s="10"/>
      <c r="D7" s="12">
        <v>0</v>
      </c>
      <c r="E7" s="13"/>
      <c r="F7" s="13"/>
      <c r="G7" s="13"/>
      <c r="H7" s="16"/>
    </row>
    <row r="8" spans="1:8">
      <c r="A8" s="95" t="s">
        <v>103</v>
      </c>
      <c r="B8" s="96"/>
      <c r="C8" s="99" t="s">
        <v>143</v>
      </c>
      <c r="D8" s="17">
        <v>1950</v>
      </c>
      <c r="E8" s="13">
        <v>0.05</v>
      </c>
      <c r="F8" s="13" t="s">
        <v>144</v>
      </c>
      <c r="G8" s="17">
        <v>39000</v>
      </c>
      <c r="H8" s="16"/>
    </row>
    <row r="9" spans="1:8">
      <c r="A9" s="101">
        <v>1</v>
      </c>
      <c r="B9" s="15" t="s">
        <v>139</v>
      </c>
      <c r="C9" s="99"/>
      <c r="D9" s="17">
        <v>1950</v>
      </c>
      <c r="E9" s="13"/>
      <c r="F9" s="13"/>
      <c r="G9" s="13"/>
      <c r="H9" s="100" t="s">
        <v>145</v>
      </c>
    </row>
    <row r="10" spans="1:8">
      <c r="A10" s="99"/>
      <c r="B10" s="15" t="s">
        <v>140</v>
      </c>
      <c r="C10" s="99"/>
      <c r="D10" s="17">
        <v>0</v>
      </c>
      <c r="E10" s="13"/>
      <c r="F10" s="13"/>
      <c r="G10" s="13"/>
      <c r="H10" s="100"/>
    </row>
    <row r="11" spans="1:8">
      <c r="A11" s="99"/>
      <c r="B11" s="15" t="s">
        <v>141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142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106</v>
      </c>
      <c r="B13" s="94"/>
      <c r="C13" s="10"/>
      <c r="D13" s="12">
        <v>2729.1573602302001</v>
      </c>
      <c r="E13" s="13"/>
      <c r="F13" s="13"/>
      <c r="G13" s="13"/>
      <c r="H13" s="16"/>
    </row>
    <row r="14" spans="1:8">
      <c r="A14" s="99" t="s">
        <v>146</v>
      </c>
      <c r="B14" s="15" t="s">
        <v>139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140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141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142</v>
      </c>
      <c r="C17" s="10"/>
      <c r="D17" s="12">
        <v>647.82608695652004</v>
      </c>
      <c r="E17" s="13"/>
      <c r="F17" s="13"/>
      <c r="G17" s="13"/>
      <c r="H17" s="16"/>
    </row>
    <row r="18" spans="1:8">
      <c r="A18" s="95" t="s">
        <v>106</v>
      </c>
      <c r="B18" s="96"/>
      <c r="C18" s="99" t="s">
        <v>143</v>
      </c>
      <c r="D18" s="17">
        <v>647.82608695652004</v>
      </c>
      <c r="E18" s="13">
        <v>0.05</v>
      </c>
      <c r="F18" s="13" t="s">
        <v>144</v>
      </c>
      <c r="G18" s="17">
        <v>12956.521739129999</v>
      </c>
      <c r="H18" s="16"/>
    </row>
    <row r="19" spans="1:8">
      <c r="A19" s="101">
        <v>1</v>
      </c>
      <c r="B19" s="15" t="s">
        <v>139</v>
      </c>
      <c r="C19" s="99"/>
      <c r="D19" s="17">
        <v>0</v>
      </c>
      <c r="E19" s="13"/>
      <c r="F19" s="13"/>
      <c r="G19" s="13"/>
      <c r="H19" s="100" t="s">
        <v>145</v>
      </c>
    </row>
    <row r="20" spans="1:8">
      <c r="A20" s="99"/>
      <c r="B20" s="15" t="s">
        <v>140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141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142</v>
      </c>
      <c r="C22" s="99"/>
      <c r="D22" s="17">
        <v>647.82608695652004</v>
      </c>
      <c r="E22" s="13"/>
      <c r="F22" s="13"/>
      <c r="G22" s="13"/>
      <c r="H22" s="100"/>
    </row>
    <row r="23" spans="1:8">
      <c r="A23" s="99" t="s">
        <v>147</v>
      </c>
      <c r="B23" s="15" t="s">
        <v>139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140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141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142</v>
      </c>
      <c r="C26" s="10"/>
      <c r="D26" s="12">
        <v>2729.1573602302001</v>
      </c>
      <c r="E26" s="13"/>
      <c r="F26" s="13"/>
      <c r="G26" s="13"/>
      <c r="H26" s="16"/>
    </row>
    <row r="27" spans="1:8">
      <c r="A27" s="95" t="s">
        <v>106</v>
      </c>
      <c r="B27" s="96"/>
      <c r="C27" s="99" t="s">
        <v>40</v>
      </c>
      <c r="D27" s="17">
        <v>2081.3312732736999</v>
      </c>
      <c r="E27" s="13">
        <v>2.8</v>
      </c>
      <c r="F27" s="13" t="s">
        <v>148</v>
      </c>
      <c r="G27" s="17">
        <v>743.33259759773</v>
      </c>
      <c r="H27" s="16"/>
    </row>
    <row r="28" spans="1:8">
      <c r="A28" s="101">
        <v>1</v>
      </c>
      <c r="B28" s="15" t="s">
        <v>139</v>
      </c>
      <c r="C28" s="99"/>
      <c r="D28" s="17">
        <v>0</v>
      </c>
      <c r="E28" s="13"/>
      <c r="F28" s="13"/>
      <c r="G28" s="13"/>
      <c r="H28" s="100" t="s">
        <v>149</v>
      </c>
    </row>
    <row r="29" spans="1:8">
      <c r="A29" s="99"/>
      <c r="B29" s="15" t="s">
        <v>140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141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142</v>
      </c>
      <c r="C31" s="99"/>
      <c r="D31" s="17">
        <v>2081.3312732736999</v>
      </c>
      <c r="E31" s="13"/>
      <c r="F31" s="13"/>
      <c r="G31" s="13"/>
      <c r="H31" s="100"/>
    </row>
    <row r="32" spans="1:8" ht="24.6">
      <c r="A32" s="97" t="s">
        <v>124</v>
      </c>
      <c r="B32" s="94"/>
      <c r="C32" s="10"/>
      <c r="D32" s="12">
        <v>1122.4431062414001</v>
      </c>
      <c r="E32" s="13"/>
      <c r="F32" s="13"/>
      <c r="G32" s="13"/>
      <c r="H32" s="16"/>
    </row>
    <row r="33" spans="1:8">
      <c r="A33" s="99" t="s">
        <v>150</v>
      </c>
      <c r="B33" s="15" t="s">
        <v>139</v>
      </c>
      <c r="C33" s="10"/>
      <c r="D33" s="12">
        <v>1050.8769365666999</v>
      </c>
      <c r="E33" s="13"/>
      <c r="F33" s="13"/>
      <c r="G33" s="13"/>
      <c r="H33" s="16"/>
    </row>
    <row r="34" spans="1:8">
      <c r="A34" s="99"/>
      <c r="B34" s="15" t="s">
        <v>140</v>
      </c>
      <c r="C34" s="10"/>
      <c r="D34" s="12">
        <v>71.566169674733999</v>
      </c>
      <c r="E34" s="13"/>
      <c r="F34" s="13"/>
      <c r="G34" s="13"/>
      <c r="H34" s="16"/>
    </row>
    <row r="35" spans="1:8">
      <c r="A35" s="99"/>
      <c r="B35" s="15" t="s">
        <v>141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142</v>
      </c>
      <c r="C36" s="10"/>
      <c r="D36" s="12">
        <v>0</v>
      </c>
      <c r="E36" s="13"/>
      <c r="F36" s="13"/>
      <c r="G36" s="13"/>
      <c r="H36" s="16"/>
    </row>
    <row r="37" spans="1:8">
      <c r="A37" s="95" t="s">
        <v>126</v>
      </c>
      <c r="B37" s="96"/>
      <c r="C37" s="99" t="s">
        <v>151</v>
      </c>
      <c r="D37" s="17">
        <v>1122.4431062414001</v>
      </c>
      <c r="E37" s="13">
        <v>0.122</v>
      </c>
      <c r="F37" s="13" t="s">
        <v>148</v>
      </c>
      <c r="G37" s="17">
        <v>9200.3533298476996</v>
      </c>
      <c r="H37" s="16"/>
    </row>
    <row r="38" spans="1:8">
      <c r="A38" s="101">
        <v>1</v>
      </c>
      <c r="B38" s="15" t="s">
        <v>139</v>
      </c>
      <c r="C38" s="99"/>
      <c r="D38" s="17">
        <v>1050.8769365666999</v>
      </c>
      <c r="E38" s="13"/>
      <c r="F38" s="13"/>
      <c r="G38" s="13"/>
      <c r="H38" s="100" t="s">
        <v>43</v>
      </c>
    </row>
    <row r="39" spans="1:8">
      <c r="A39" s="99"/>
      <c r="B39" s="15" t="s">
        <v>140</v>
      </c>
      <c r="C39" s="99"/>
      <c r="D39" s="17">
        <v>71.566169674733999</v>
      </c>
      <c r="E39" s="13"/>
      <c r="F39" s="13"/>
      <c r="G39" s="13"/>
      <c r="H39" s="100"/>
    </row>
    <row r="40" spans="1:8">
      <c r="A40" s="99"/>
      <c r="B40" s="15" t="s">
        <v>141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142</v>
      </c>
      <c r="C41" s="99"/>
      <c r="D41" s="17">
        <v>0</v>
      </c>
      <c r="E41" s="13"/>
      <c r="F41" s="13"/>
      <c r="G41" s="13"/>
      <c r="H41" s="100"/>
    </row>
    <row r="42" spans="1:8" ht="24.6">
      <c r="A42" s="97" t="s">
        <v>67</v>
      </c>
      <c r="B42" s="94"/>
      <c r="C42" s="10"/>
      <c r="D42" s="12">
        <v>10.306926521604</v>
      </c>
      <c r="E42" s="13"/>
      <c r="F42" s="13"/>
      <c r="G42" s="13"/>
      <c r="H42" s="16"/>
    </row>
    <row r="43" spans="1:8">
      <c r="A43" s="99" t="s">
        <v>152</v>
      </c>
      <c r="B43" s="15" t="s">
        <v>139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140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141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142</v>
      </c>
      <c r="C46" s="10"/>
      <c r="D46" s="12">
        <v>10.306926521604</v>
      </c>
      <c r="E46" s="13"/>
      <c r="F46" s="13"/>
      <c r="G46" s="13"/>
      <c r="H46" s="16"/>
    </row>
    <row r="47" spans="1:8">
      <c r="A47" s="95" t="s">
        <v>128</v>
      </c>
      <c r="B47" s="96"/>
      <c r="C47" s="99" t="s">
        <v>151</v>
      </c>
      <c r="D47" s="17">
        <v>3.4129916983480002</v>
      </c>
      <c r="E47" s="13">
        <v>0.122</v>
      </c>
      <c r="F47" s="13" t="s">
        <v>148</v>
      </c>
      <c r="G47" s="17">
        <v>27.975341789738</v>
      </c>
      <c r="H47" s="16"/>
    </row>
    <row r="48" spans="1:8">
      <c r="A48" s="101">
        <v>1</v>
      </c>
      <c r="B48" s="15" t="s">
        <v>139</v>
      </c>
      <c r="C48" s="99"/>
      <c r="D48" s="17">
        <v>0</v>
      </c>
      <c r="E48" s="13"/>
      <c r="F48" s="13"/>
      <c r="G48" s="13"/>
      <c r="H48" s="100" t="s">
        <v>43</v>
      </c>
    </row>
    <row r="49" spans="1:8">
      <c r="A49" s="99"/>
      <c r="B49" s="15" t="s">
        <v>140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141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142</v>
      </c>
      <c r="C51" s="99"/>
      <c r="D51" s="17">
        <v>3.4129916983480002</v>
      </c>
      <c r="E51" s="13"/>
      <c r="F51" s="13"/>
      <c r="G51" s="13"/>
      <c r="H51" s="100"/>
    </row>
    <row r="52" spans="1:8">
      <c r="A52" s="95" t="s">
        <v>128</v>
      </c>
      <c r="B52" s="96"/>
      <c r="C52" s="99" t="s">
        <v>41</v>
      </c>
      <c r="D52" s="17">
        <v>6.8939348232561999</v>
      </c>
      <c r="E52" s="13">
        <v>0.22800000000000001</v>
      </c>
      <c r="F52" s="13" t="s">
        <v>148</v>
      </c>
      <c r="G52" s="17">
        <v>30.236556242351998</v>
      </c>
      <c r="H52" s="16"/>
    </row>
    <row r="53" spans="1:8">
      <c r="A53" s="101">
        <v>2</v>
      </c>
      <c r="B53" s="15" t="s">
        <v>139</v>
      </c>
      <c r="C53" s="99"/>
      <c r="D53" s="17">
        <v>0</v>
      </c>
      <c r="E53" s="13"/>
      <c r="F53" s="13"/>
      <c r="G53" s="13"/>
      <c r="H53" s="100" t="s">
        <v>43</v>
      </c>
    </row>
    <row r="54" spans="1:8">
      <c r="A54" s="99"/>
      <c r="B54" s="15" t="s">
        <v>140</v>
      </c>
      <c r="C54" s="99"/>
      <c r="D54" s="17">
        <v>0</v>
      </c>
      <c r="E54" s="13"/>
      <c r="F54" s="13"/>
      <c r="G54" s="13"/>
      <c r="H54" s="100"/>
    </row>
    <row r="55" spans="1:8">
      <c r="A55" s="99"/>
      <c r="B55" s="15" t="s">
        <v>141</v>
      </c>
      <c r="C55" s="99"/>
      <c r="D55" s="17">
        <v>0</v>
      </c>
      <c r="E55" s="13"/>
      <c r="F55" s="13"/>
      <c r="G55" s="13"/>
      <c r="H55" s="100"/>
    </row>
    <row r="56" spans="1:8">
      <c r="A56" s="99"/>
      <c r="B56" s="15" t="s">
        <v>142</v>
      </c>
      <c r="C56" s="99"/>
      <c r="D56" s="17">
        <v>6.8939348232561999</v>
      </c>
      <c r="E56" s="13"/>
      <c r="F56" s="13"/>
      <c r="G56" s="13"/>
      <c r="H56" s="100"/>
    </row>
    <row r="57" spans="1:8" ht="24.6">
      <c r="A57" s="97" t="s">
        <v>81</v>
      </c>
      <c r="B57" s="94"/>
      <c r="C57" s="10"/>
      <c r="D57" s="12">
        <v>195.38273177805999</v>
      </c>
      <c r="E57" s="13"/>
      <c r="F57" s="13"/>
      <c r="G57" s="13"/>
      <c r="H57" s="16"/>
    </row>
    <row r="58" spans="1:8">
      <c r="A58" s="99" t="s">
        <v>153</v>
      </c>
      <c r="B58" s="15" t="s">
        <v>139</v>
      </c>
      <c r="C58" s="10"/>
      <c r="D58" s="12">
        <v>0</v>
      </c>
      <c r="E58" s="13"/>
      <c r="F58" s="13"/>
      <c r="G58" s="13"/>
      <c r="H58" s="16"/>
    </row>
    <row r="59" spans="1:8">
      <c r="A59" s="99"/>
      <c r="B59" s="15" t="s">
        <v>140</v>
      </c>
      <c r="C59" s="10"/>
      <c r="D59" s="12">
        <v>0</v>
      </c>
      <c r="E59" s="13"/>
      <c r="F59" s="13"/>
      <c r="G59" s="13"/>
      <c r="H59" s="16"/>
    </row>
    <row r="60" spans="1:8">
      <c r="A60" s="99"/>
      <c r="B60" s="15" t="s">
        <v>141</v>
      </c>
      <c r="C60" s="10"/>
      <c r="D60" s="12">
        <v>0</v>
      </c>
      <c r="E60" s="13"/>
      <c r="F60" s="13"/>
      <c r="G60" s="13"/>
      <c r="H60" s="16"/>
    </row>
    <row r="61" spans="1:8">
      <c r="A61" s="99"/>
      <c r="B61" s="15" t="s">
        <v>142</v>
      </c>
      <c r="C61" s="10"/>
      <c r="D61" s="12">
        <v>195.38273177805999</v>
      </c>
      <c r="E61" s="13"/>
      <c r="F61" s="13"/>
      <c r="G61" s="13"/>
      <c r="H61" s="16"/>
    </row>
    <row r="62" spans="1:8">
      <c r="A62" s="95" t="s">
        <v>81</v>
      </c>
      <c r="B62" s="96"/>
      <c r="C62" s="99" t="s">
        <v>151</v>
      </c>
      <c r="D62" s="17">
        <v>64.698204664729005</v>
      </c>
      <c r="E62" s="13">
        <v>0.122</v>
      </c>
      <c r="F62" s="13" t="s">
        <v>148</v>
      </c>
      <c r="G62" s="17">
        <v>530.31315298957998</v>
      </c>
      <c r="H62" s="16"/>
    </row>
    <row r="63" spans="1:8">
      <c r="A63" s="101">
        <v>1</v>
      </c>
      <c r="B63" s="15" t="s">
        <v>139</v>
      </c>
      <c r="C63" s="99"/>
      <c r="D63" s="17">
        <v>0</v>
      </c>
      <c r="E63" s="13"/>
      <c r="F63" s="13"/>
      <c r="G63" s="13"/>
      <c r="H63" s="100" t="s">
        <v>43</v>
      </c>
    </row>
    <row r="64" spans="1:8">
      <c r="A64" s="99"/>
      <c r="B64" s="15" t="s">
        <v>140</v>
      </c>
      <c r="C64" s="99"/>
      <c r="D64" s="17">
        <v>0</v>
      </c>
      <c r="E64" s="13"/>
      <c r="F64" s="13"/>
      <c r="G64" s="13"/>
      <c r="H64" s="100"/>
    </row>
    <row r="65" spans="1:8">
      <c r="A65" s="99"/>
      <c r="B65" s="15" t="s">
        <v>141</v>
      </c>
      <c r="C65" s="99"/>
      <c r="D65" s="17">
        <v>0</v>
      </c>
      <c r="E65" s="13"/>
      <c r="F65" s="13"/>
      <c r="G65" s="13"/>
      <c r="H65" s="100"/>
    </row>
    <row r="66" spans="1:8">
      <c r="A66" s="99"/>
      <c r="B66" s="15" t="s">
        <v>142</v>
      </c>
      <c r="C66" s="99"/>
      <c r="D66" s="17">
        <v>64.698204664729005</v>
      </c>
      <c r="E66" s="13"/>
      <c r="F66" s="13"/>
      <c r="G66" s="13"/>
      <c r="H66" s="100"/>
    </row>
    <row r="67" spans="1:8">
      <c r="A67" s="95" t="s">
        <v>81</v>
      </c>
      <c r="B67" s="96"/>
      <c r="C67" s="99" t="s">
        <v>41</v>
      </c>
      <c r="D67" s="17">
        <v>130.68452711333001</v>
      </c>
      <c r="E67" s="13">
        <v>0.22800000000000001</v>
      </c>
      <c r="F67" s="13" t="s">
        <v>148</v>
      </c>
      <c r="G67" s="17">
        <v>573.17775049705995</v>
      </c>
      <c r="H67" s="16"/>
    </row>
    <row r="68" spans="1:8">
      <c r="A68" s="101">
        <v>2</v>
      </c>
      <c r="B68" s="15" t="s">
        <v>139</v>
      </c>
      <c r="C68" s="99"/>
      <c r="D68" s="17">
        <v>0</v>
      </c>
      <c r="E68" s="13"/>
      <c r="F68" s="13"/>
      <c r="G68" s="13"/>
      <c r="H68" s="100" t="s">
        <v>43</v>
      </c>
    </row>
    <row r="69" spans="1:8">
      <c r="A69" s="99"/>
      <c r="B69" s="15" t="s">
        <v>140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141</v>
      </c>
      <c r="C70" s="99"/>
      <c r="D70" s="17">
        <v>0</v>
      </c>
      <c r="E70" s="13"/>
      <c r="F70" s="13"/>
      <c r="G70" s="13"/>
      <c r="H70" s="100"/>
    </row>
    <row r="71" spans="1:8">
      <c r="A71" s="99"/>
      <c r="B71" s="15" t="s">
        <v>142</v>
      </c>
      <c r="C71" s="99"/>
      <c r="D71" s="17">
        <v>130.68452711333001</v>
      </c>
      <c r="E71" s="13"/>
      <c r="F71" s="13"/>
      <c r="G71" s="13"/>
      <c r="H71" s="100"/>
    </row>
    <row r="72" spans="1:8" ht="24.6">
      <c r="A72" s="97" t="s">
        <v>149</v>
      </c>
      <c r="B72" s="94"/>
      <c r="C72" s="10"/>
      <c r="D72" s="12">
        <v>2069.8304774179001</v>
      </c>
      <c r="E72" s="13"/>
      <c r="F72" s="13"/>
      <c r="G72" s="13"/>
      <c r="H72" s="16"/>
    </row>
    <row r="73" spans="1:8">
      <c r="A73" s="99" t="s">
        <v>154</v>
      </c>
      <c r="B73" s="15" t="s">
        <v>139</v>
      </c>
      <c r="C73" s="10"/>
      <c r="D73" s="12">
        <v>1253.2958660260001</v>
      </c>
      <c r="E73" s="13"/>
      <c r="F73" s="13"/>
      <c r="G73" s="13"/>
      <c r="H73" s="16"/>
    </row>
    <row r="74" spans="1:8">
      <c r="A74" s="99"/>
      <c r="B74" s="15" t="s">
        <v>140</v>
      </c>
      <c r="C74" s="10"/>
      <c r="D74" s="12">
        <v>816.53461139192996</v>
      </c>
      <c r="E74" s="13"/>
      <c r="F74" s="13"/>
      <c r="G74" s="13"/>
      <c r="H74" s="16"/>
    </row>
    <row r="75" spans="1:8">
      <c r="A75" s="99"/>
      <c r="B75" s="15" t="s">
        <v>141</v>
      </c>
      <c r="C75" s="10"/>
      <c r="D75" s="12">
        <v>0</v>
      </c>
      <c r="E75" s="13"/>
      <c r="F75" s="13"/>
      <c r="G75" s="13"/>
      <c r="H75" s="16"/>
    </row>
    <row r="76" spans="1:8">
      <c r="A76" s="99"/>
      <c r="B76" s="15" t="s">
        <v>142</v>
      </c>
      <c r="C76" s="10"/>
      <c r="D76" s="12">
        <v>0</v>
      </c>
      <c r="E76" s="13"/>
      <c r="F76" s="13"/>
      <c r="G76" s="13"/>
      <c r="H76" s="16"/>
    </row>
    <row r="77" spans="1:8">
      <c r="A77" s="95" t="s">
        <v>155</v>
      </c>
      <c r="B77" s="96"/>
      <c r="C77" s="99" t="s">
        <v>40</v>
      </c>
      <c r="D77" s="17">
        <v>2069.8304774179001</v>
      </c>
      <c r="E77" s="13">
        <v>2.8</v>
      </c>
      <c r="F77" s="13" t="s">
        <v>148</v>
      </c>
      <c r="G77" s="17">
        <v>739.22517050641</v>
      </c>
      <c r="H77" s="16"/>
    </row>
    <row r="78" spans="1:8">
      <c r="A78" s="101">
        <v>1</v>
      </c>
      <c r="B78" s="15" t="s">
        <v>139</v>
      </c>
      <c r="C78" s="99"/>
      <c r="D78" s="17">
        <v>1253.2958660260001</v>
      </c>
      <c r="E78" s="13"/>
      <c r="F78" s="13"/>
      <c r="G78" s="13"/>
      <c r="H78" s="100" t="s">
        <v>149</v>
      </c>
    </row>
    <row r="79" spans="1:8">
      <c r="A79" s="99"/>
      <c r="B79" s="15" t="s">
        <v>140</v>
      </c>
      <c r="C79" s="99"/>
      <c r="D79" s="17">
        <v>816.53461139192996</v>
      </c>
      <c r="E79" s="13"/>
      <c r="F79" s="13"/>
      <c r="G79" s="13"/>
      <c r="H79" s="100"/>
    </row>
    <row r="80" spans="1:8">
      <c r="A80" s="99"/>
      <c r="B80" s="15" t="s">
        <v>141</v>
      </c>
      <c r="C80" s="99"/>
      <c r="D80" s="17">
        <v>0</v>
      </c>
      <c r="E80" s="13"/>
      <c r="F80" s="13"/>
      <c r="G80" s="13"/>
      <c r="H80" s="100"/>
    </row>
    <row r="81" spans="1:8">
      <c r="A81" s="99"/>
      <c r="B81" s="15" t="s">
        <v>142</v>
      </c>
      <c r="C81" s="99"/>
      <c r="D81" s="17">
        <v>0</v>
      </c>
      <c r="E81" s="13"/>
      <c r="F81" s="13"/>
      <c r="G81" s="13"/>
      <c r="H81" s="100"/>
    </row>
    <row r="82" spans="1:8" ht="24.6">
      <c r="A82" s="97" t="s">
        <v>156</v>
      </c>
      <c r="B82" s="94"/>
      <c r="C82" s="10"/>
      <c r="D82" s="12">
        <v>499.37913144424999</v>
      </c>
      <c r="E82" s="13"/>
      <c r="F82" s="13"/>
      <c r="G82" s="13"/>
      <c r="H82" s="16"/>
    </row>
    <row r="83" spans="1:8">
      <c r="A83" s="99" t="s">
        <v>157</v>
      </c>
      <c r="B83" s="15" t="s">
        <v>139</v>
      </c>
      <c r="C83" s="10"/>
      <c r="D83" s="12">
        <v>0</v>
      </c>
      <c r="E83" s="13"/>
      <c r="F83" s="13"/>
      <c r="G83" s="13"/>
      <c r="H83" s="16"/>
    </row>
    <row r="84" spans="1:8">
      <c r="A84" s="99"/>
      <c r="B84" s="15" t="s">
        <v>140</v>
      </c>
      <c r="C84" s="10"/>
      <c r="D84" s="12">
        <v>0</v>
      </c>
      <c r="E84" s="13"/>
      <c r="F84" s="13"/>
      <c r="G84" s="13"/>
      <c r="H84" s="16"/>
    </row>
    <row r="85" spans="1:8">
      <c r="A85" s="99"/>
      <c r="B85" s="15" t="s">
        <v>141</v>
      </c>
      <c r="C85" s="10"/>
      <c r="D85" s="12">
        <v>0</v>
      </c>
      <c r="E85" s="13"/>
      <c r="F85" s="13"/>
      <c r="G85" s="13"/>
      <c r="H85" s="16"/>
    </row>
    <row r="86" spans="1:8">
      <c r="A86" s="99"/>
      <c r="B86" s="15" t="s">
        <v>142</v>
      </c>
      <c r="C86" s="10"/>
      <c r="D86" s="12">
        <v>499.37913144424999</v>
      </c>
      <c r="E86" s="13"/>
      <c r="F86" s="13"/>
      <c r="G86" s="13"/>
      <c r="H86" s="16"/>
    </row>
    <row r="87" spans="1:8">
      <c r="A87" s="95" t="s">
        <v>158</v>
      </c>
      <c r="B87" s="96"/>
      <c r="C87" s="99" t="s">
        <v>40</v>
      </c>
      <c r="D87" s="17">
        <v>499.37913144424999</v>
      </c>
      <c r="E87" s="13">
        <v>2.8</v>
      </c>
      <c r="F87" s="13" t="s">
        <v>148</v>
      </c>
      <c r="G87" s="17">
        <v>178.34968980151999</v>
      </c>
      <c r="H87" s="16"/>
    </row>
    <row r="88" spans="1:8">
      <c r="A88" s="101">
        <v>1</v>
      </c>
      <c r="B88" s="15" t="s">
        <v>139</v>
      </c>
      <c r="C88" s="99"/>
      <c r="D88" s="17">
        <v>0</v>
      </c>
      <c r="E88" s="13"/>
      <c r="F88" s="13"/>
      <c r="G88" s="13"/>
      <c r="H88" s="100" t="s">
        <v>149</v>
      </c>
    </row>
    <row r="89" spans="1:8">
      <c r="A89" s="99"/>
      <c r="B89" s="15" t="s">
        <v>140</v>
      </c>
      <c r="C89" s="99"/>
      <c r="D89" s="17">
        <v>0</v>
      </c>
      <c r="E89" s="13"/>
      <c r="F89" s="13"/>
      <c r="G89" s="13"/>
      <c r="H89" s="100"/>
    </row>
    <row r="90" spans="1:8">
      <c r="A90" s="99"/>
      <c r="B90" s="15" t="s">
        <v>141</v>
      </c>
      <c r="C90" s="99"/>
      <c r="D90" s="17">
        <v>0</v>
      </c>
      <c r="E90" s="13"/>
      <c r="F90" s="13"/>
      <c r="G90" s="13"/>
      <c r="H90" s="100"/>
    </row>
    <row r="91" spans="1:8">
      <c r="A91" s="99"/>
      <c r="B91" s="15" t="s">
        <v>142</v>
      </c>
      <c r="C91" s="99"/>
      <c r="D91" s="17">
        <v>499.37913144424999</v>
      </c>
      <c r="E91" s="13"/>
      <c r="F91" s="13"/>
      <c r="G91" s="13"/>
      <c r="H91" s="100"/>
    </row>
    <row r="92" spans="1:8" ht="24.6">
      <c r="A92" s="97" t="s">
        <v>43</v>
      </c>
      <c r="B92" s="94"/>
      <c r="C92" s="10"/>
      <c r="D92" s="12">
        <v>2267.2336475318998</v>
      </c>
      <c r="E92" s="13"/>
      <c r="F92" s="13"/>
      <c r="G92" s="13"/>
      <c r="H92" s="16"/>
    </row>
    <row r="93" spans="1:8">
      <c r="A93" s="99" t="s">
        <v>150</v>
      </c>
      <c r="B93" s="15" t="s">
        <v>139</v>
      </c>
      <c r="C93" s="10"/>
      <c r="D93" s="12">
        <v>2122.6764517066999</v>
      </c>
      <c r="E93" s="13"/>
      <c r="F93" s="13"/>
      <c r="G93" s="13"/>
      <c r="H93" s="16"/>
    </row>
    <row r="94" spans="1:8">
      <c r="A94" s="99"/>
      <c r="B94" s="15" t="s">
        <v>140</v>
      </c>
      <c r="C94" s="10"/>
      <c r="D94" s="12">
        <v>144.55719582514999</v>
      </c>
      <c r="E94" s="13"/>
      <c r="F94" s="13"/>
      <c r="G94" s="13"/>
      <c r="H94" s="16"/>
    </row>
    <row r="95" spans="1:8">
      <c r="A95" s="99"/>
      <c r="B95" s="15" t="s">
        <v>141</v>
      </c>
      <c r="C95" s="10"/>
      <c r="D95" s="12">
        <v>0</v>
      </c>
      <c r="E95" s="13"/>
      <c r="F95" s="13"/>
      <c r="G95" s="13"/>
      <c r="H95" s="16"/>
    </row>
    <row r="96" spans="1:8">
      <c r="A96" s="99"/>
      <c r="B96" s="15" t="s">
        <v>142</v>
      </c>
      <c r="C96" s="10"/>
      <c r="D96" s="12">
        <v>0</v>
      </c>
      <c r="E96" s="13"/>
      <c r="F96" s="13"/>
      <c r="G96" s="13"/>
      <c r="H96" s="16"/>
    </row>
    <row r="97" spans="1:8">
      <c r="A97" s="95" t="s">
        <v>159</v>
      </c>
      <c r="B97" s="96"/>
      <c r="C97" s="99" t="s">
        <v>41</v>
      </c>
      <c r="D97" s="17">
        <v>2267.2336475318998</v>
      </c>
      <c r="E97" s="13">
        <v>0.22800000000000001</v>
      </c>
      <c r="F97" s="13" t="s">
        <v>148</v>
      </c>
      <c r="G97" s="17">
        <v>9944.007226017</v>
      </c>
      <c r="H97" s="16"/>
    </row>
    <row r="98" spans="1:8">
      <c r="A98" s="101">
        <v>1</v>
      </c>
      <c r="B98" s="15" t="s">
        <v>139</v>
      </c>
      <c r="C98" s="99"/>
      <c r="D98" s="17">
        <v>2122.6764517066999</v>
      </c>
      <c r="E98" s="13"/>
      <c r="F98" s="13"/>
      <c r="G98" s="13"/>
      <c r="H98" s="100" t="s">
        <v>43</v>
      </c>
    </row>
    <row r="99" spans="1:8">
      <c r="A99" s="99"/>
      <c r="B99" s="15" t="s">
        <v>140</v>
      </c>
      <c r="C99" s="99"/>
      <c r="D99" s="17">
        <v>144.55719582514999</v>
      </c>
      <c r="E99" s="13"/>
      <c r="F99" s="13"/>
      <c r="G99" s="13"/>
      <c r="H99" s="100"/>
    </row>
    <row r="100" spans="1:8">
      <c r="A100" s="99"/>
      <c r="B100" s="15" t="s">
        <v>141</v>
      </c>
      <c r="C100" s="99"/>
      <c r="D100" s="17">
        <v>0</v>
      </c>
      <c r="E100" s="13"/>
      <c r="F100" s="13"/>
      <c r="G100" s="13"/>
      <c r="H100" s="100"/>
    </row>
    <row r="101" spans="1:8">
      <c r="A101" s="99"/>
      <c r="B101" s="15" t="s">
        <v>142</v>
      </c>
      <c r="C101" s="99"/>
      <c r="D101" s="17">
        <v>0</v>
      </c>
      <c r="E101" s="13"/>
      <c r="F101" s="13"/>
      <c r="G101" s="13"/>
      <c r="H101" s="100"/>
    </row>
    <row r="102" spans="1:8">
      <c r="A102" s="18"/>
      <c r="C102" s="18"/>
      <c r="D102" s="7"/>
      <c r="E102" s="7"/>
      <c r="F102" s="7"/>
      <c r="G102" s="7"/>
      <c r="H102" s="19"/>
    </row>
    <row r="104" spans="1:8">
      <c r="A104" s="98" t="s">
        <v>160</v>
      </c>
      <c r="B104" s="98"/>
      <c r="C104" s="98"/>
      <c r="D104" s="98"/>
      <c r="E104" s="98"/>
      <c r="F104" s="98"/>
      <c r="G104" s="98"/>
      <c r="H104" s="98"/>
    </row>
    <row r="105" spans="1:8">
      <c r="A105" s="98" t="s">
        <v>161</v>
      </c>
      <c r="B105" s="98"/>
      <c r="C105" s="98"/>
      <c r="D105" s="98"/>
      <c r="E105" s="98"/>
      <c r="F105" s="98"/>
      <c r="G105" s="98"/>
      <c r="H105" s="98"/>
    </row>
  </sheetData>
  <mergeCells count="63">
    <mergeCell ref="H53:H56"/>
    <mergeCell ref="H63:H66"/>
    <mergeCell ref="H68:H71"/>
    <mergeCell ref="H78:H81"/>
    <mergeCell ref="H88:H91"/>
    <mergeCell ref="H9:H12"/>
    <mergeCell ref="H19:H22"/>
    <mergeCell ref="H28:H31"/>
    <mergeCell ref="H38:H41"/>
    <mergeCell ref="H48:H51"/>
    <mergeCell ref="A97:B97"/>
    <mergeCell ref="C8:C12"/>
    <mergeCell ref="C18:C22"/>
    <mergeCell ref="C27:C31"/>
    <mergeCell ref="C37:C41"/>
    <mergeCell ref="C47:C51"/>
    <mergeCell ref="C52:C56"/>
    <mergeCell ref="C62:C66"/>
    <mergeCell ref="C67:C71"/>
    <mergeCell ref="C77:C81"/>
    <mergeCell ref="C87:C91"/>
    <mergeCell ref="A105:H105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A63:A66"/>
    <mergeCell ref="A68:A71"/>
    <mergeCell ref="A73:A76"/>
    <mergeCell ref="A104:H104"/>
    <mergeCell ref="C97:C101"/>
    <mergeCell ref="H98:H101"/>
    <mergeCell ref="A57:B57"/>
    <mergeCell ref="A62:B62"/>
    <mergeCell ref="A67:B67"/>
    <mergeCell ref="A72:B72"/>
    <mergeCell ref="A77:B77"/>
    <mergeCell ref="A78:A81"/>
    <mergeCell ref="A83:A86"/>
    <mergeCell ref="A88:A91"/>
    <mergeCell ref="A93:A96"/>
    <mergeCell ref="A98:A101"/>
    <mergeCell ref="A82:B82"/>
    <mergeCell ref="A87:B87"/>
    <mergeCell ref="A92:B92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162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163</v>
      </c>
      <c r="B3" s="2" t="s">
        <v>164</v>
      </c>
      <c r="C3" s="2" t="s">
        <v>165</v>
      </c>
      <c r="D3" s="2" t="s">
        <v>166</v>
      </c>
      <c r="E3" s="2" t="s">
        <v>167</v>
      </c>
      <c r="F3" s="2" t="s">
        <v>168</v>
      </c>
      <c r="G3" s="2" t="s">
        <v>169</v>
      </c>
      <c r="H3" s="2" t="s">
        <v>170</v>
      </c>
    </row>
    <row r="4" spans="1:8" ht="39" customHeight="1">
      <c r="A4" s="3" t="s">
        <v>181</v>
      </c>
      <c r="B4" s="4" t="s">
        <v>148</v>
      </c>
      <c r="C4" s="5">
        <v>9.3300613496933007</v>
      </c>
      <c r="D4" s="5">
        <v>222.07854046447</v>
      </c>
      <c r="E4" s="4">
        <v>10</v>
      </c>
      <c r="F4" s="3" t="s">
        <v>181</v>
      </c>
      <c r="G4" s="5">
        <v>2072.0064069837999</v>
      </c>
      <c r="H4" s="6" t="s">
        <v>177</v>
      </c>
    </row>
    <row r="5" spans="1:8" ht="39" customHeight="1">
      <c r="A5" s="3" t="s">
        <v>171</v>
      </c>
      <c r="B5" s="4" t="s">
        <v>172</v>
      </c>
      <c r="C5" s="5">
        <v>78</v>
      </c>
      <c r="D5" s="5">
        <v>24.126470438877</v>
      </c>
      <c r="E5" s="4">
        <v>10</v>
      </c>
      <c r="F5" s="3" t="s">
        <v>171</v>
      </c>
      <c r="G5" s="5">
        <v>3038.1515606673001</v>
      </c>
      <c r="H5" s="6" t="s">
        <v>178</v>
      </c>
    </row>
    <row r="6" spans="1:8" ht="39" hidden="1" customHeight="1">
      <c r="A6" s="3" t="s">
        <v>173</v>
      </c>
      <c r="B6" s="4" t="s">
        <v>172</v>
      </c>
      <c r="C6" s="5">
        <v>17.177914110429001</v>
      </c>
      <c r="D6" s="5">
        <v>90.702982039983993</v>
      </c>
      <c r="E6" s="4">
        <v>6</v>
      </c>
      <c r="F6" s="3" t="s">
        <v>173</v>
      </c>
      <c r="G6" s="5">
        <v>1558.0880350427001</v>
      </c>
      <c r="H6" s="6"/>
    </row>
    <row r="7" spans="1:8" ht="39" customHeight="1">
      <c r="A7" s="3" t="s">
        <v>175</v>
      </c>
      <c r="B7" s="4" t="s">
        <v>148</v>
      </c>
      <c r="C7" s="5">
        <v>0.35</v>
      </c>
      <c r="D7" s="5">
        <v>2598.2352780330002</v>
      </c>
      <c r="E7" s="4">
        <v>10</v>
      </c>
      <c r="F7" s="3" t="s">
        <v>175</v>
      </c>
      <c r="G7" s="5">
        <v>1994.9976433915199</v>
      </c>
      <c r="H7" s="6" t="s">
        <v>179</v>
      </c>
    </row>
    <row r="8" spans="1:8" ht="39" hidden="1" customHeight="1">
      <c r="A8" s="3" t="s">
        <v>174</v>
      </c>
      <c r="B8" s="4" t="s">
        <v>148</v>
      </c>
      <c r="C8" s="5">
        <v>4.0666666666666997E-2</v>
      </c>
      <c r="D8" s="5">
        <v>34488.969683926</v>
      </c>
      <c r="E8" s="4">
        <v>6</v>
      </c>
      <c r="F8" s="3" t="s">
        <v>174</v>
      </c>
      <c r="G8" s="5">
        <v>1402.5514338129999</v>
      </c>
      <c r="H8" s="6"/>
    </row>
    <row r="9" spans="1:8" ht="39" customHeight="1">
      <c r="A9" s="3" t="s">
        <v>176</v>
      </c>
      <c r="B9" s="4" t="s">
        <v>148</v>
      </c>
      <c r="C9" s="5">
        <v>0.13754901960784</v>
      </c>
      <c r="D9" s="5">
        <v>1724.4134162502</v>
      </c>
      <c r="E9" s="4">
        <v>10</v>
      </c>
      <c r="F9" s="3" t="s">
        <v>176</v>
      </c>
      <c r="G9" s="5">
        <v>237.19137480383</v>
      </c>
      <c r="H9" s="6" t="s">
        <v>180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A61" zoomScale="90" zoomScaleNormal="90" workbookViewId="0">
      <selection activeCell="G71" sqref="G71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24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183</v>
      </c>
      <c r="B13" s="88"/>
      <c r="C13" s="88"/>
      <c r="D13" s="88"/>
      <c r="E13" s="88"/>
      <c r="F13" s="88"/>
      <c r="G13" s="88"/>
      <c r="H13" s="88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25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26</v>
      </c>
      <c r="C18" s="92" t="s">
        <v>27</v>
      </c>
      <c r="D18" s="89" t="s">
        <v>28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29</v>
      </c>
      <c r="E19" s="2" t="s">
        <v>30</v>
      </c>
      <c r="F19" s="2" t="s">
        <v>31</v>
      </c>
      <c r="G19" s="2" t="s">
        <v>32</v>
      </c>
      <c r="H19" s="2" t="s">
        <v>33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34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35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36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37</v>
      </c>
      <c r="C25" s="42" t="s">
        <v>38</v>
      </c>
      <c r="D25" s="41">
        <v>1.95</v>
      </c>
      <c r="E25" s="41">
        <v>0</v>
      </c>
      <c r="F25" s="41">
        <v>0</v>
      </c>
      <c r="G25" s="41">
        <v>0</v>
      </c>
      <c r="H25" s="41">
        <v>1.95</v>
      </c>
    </row>
    <row r="26" spans="1:8">
      <c r="A26" s="2">
        <v>2</v>
      </c>
      <c r="B26" s="2" t="s">
        <v>39</v>
      </c>
      <c r="C26" s="42" t="s">
        <v>40</v>
      </c>
      <c r="D26" s="41">
        <v>13500.419086804999</v>
      </c>
      <c r="E26" s="41">
        <v>259.19811165089999</v>
      </c>
      <c r="F26" s="41">
        <v>0</v>
      </c>
      <c r="G26" s="41">
        <v>0</v>
      </c>
      <c r="H26" s="41">
        <v>13759.617198456001</v>
      </c>
    </row>
    <row r="27" spans="1:8">
      <c r="A27" s="2">
        <v>3</v>
      </c>
      <c r="B27" s="2" t="s">
        <v>39</v>
      </c>
      <c r="C27" s="42" t="s">
        <v>41</v>
      </c>
      <c r="D27" s="41">
        <v>761.80627637476005</v>
      </c>
      <c r="E27" s="41">
        <v>314.24286995437001</v>
      </c>
      <c r="F27" s="41">
        <v>0</v>
      </c>
      <c r="G27" s="41">
        <v>4.5842553191488999</v>
      </c>
      <c r="H27" s="41">
        <v>1080.6334016482999</v>
      </c>
    </row>
    <row r="28" spans="1:8" ht="31.2">
      <c r="A28" s="2">
        <v>4</v>
      </c>
      <c r="B28" s="2" t="s">
        <v>42</v>
      </c>
      <c r="C28" s="42" t="s">
        <v>43</v>
      </c>
      <c r="D28" s="41">
        <v>1050.8769365666999</v>
      </c>
      <c r="E28" s="41">
        <v>71.566169674733999</v>
      </c>
      <c r="F28" s="41">
        <v>0</v>
      </c>
      <c r="G28" s="41">
        <v>0</v>
      </c>
      <c r="H28" s="41">
        <v>1122.4431062414001</v>
      </c>
    </row>
    <row r="29" spans="1:8">
      <c r="A29" s="2"/>
      <c r="B29" s="33"/>
      <c r="C29" s="33" t="s">
        <v>44</v>
      </c>
      <c r="D29" s="41">
        <v>15315.052299747</v>
      </c>
      <c r="E29" s="41">
        <v>645.00715128000002</v>
      </c>
      <c r="F29" s="41">
        <v>0</v>
      </c>
      <c r="G29" s="41">
        <v>4.5842553191488999</v>
      </c>
      <c r="H29" s="41">
        <v>15964.643706346</v>
      </c>
    </row>
    <row r="30" spans="1:8">
      <c r="A30" s="2"/>
      <c r="B30" s="33"/>
      <c r="C30" s="44" t="s">
        <v>45</v>
      </c>
      <c r="D30" s="41"/>
      <c r="E30" s="41"/>
      <c r="F30" s="41"/>
      <c r="G30" s="41"/>
      <c r="H30" s="41"/>
    </row>
    <row r="31" spans="1:8" s="35" customFormat="1">
      <c r="A31" s="45"/>
      <c r="B31" s="45"/>
      <c r="C31" s="46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33" t="s">
        <v>46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39"/>
      <c r="B33" s="33"/>
      <c r="C33" s="40" t="s">
        <v>47</v>
      </c>
      <c r="D33" s="41"/>
      <c r="E33" s="41"/>
      <c r="F33" s="41"/>
      <c r="G33" s="41"/>
      <c r="H33" s="41"/>
    </row>
    <row r="34" spans="1:8">
      <c r="A34" s="39"/>
      <c r="B34" s="2"/>
      <c r="C34" s="47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40" t="s">
        <v>48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>
      <c r="A36" s="2"/>
      <c r="B36" s="33"/>
      <c r="C36" s="44" t="s">
        <v>49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50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31.5" customHeight="1">
      <c r="A39" s="2"/>
      <c r="B39" s="33"/>
      <c r="C39" s="44" t="s">
        <v>51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52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44" t="s">
        <v>53</v>
      </c>
      <c r="D42" s="41"/>
      <c r="E42" s="41"/>
      <c r="F42" s="41"/>
      <c r="G42" s="41"/>
      <c r="H42" s="41"/>
    </row>
    <row r="43" spans="1:8" s="35" customFormat="1">
      <c r="A43" s="45"/>
      <c r="B43" s="45"/>
      <c r="C43" s="46"/>
      <c r="D43" s="41"/>
      <c r="E43" s="41"/>
      <c r="F43" s="41"/>
      <c r="G43" s="41"/>
      <c r="H43" s="41">
        <f>SUM(D43:G43)</f>
        <v>0</v>
      </c>
    </row>
    <row r="44" spans="1:8">
      <c r="A44" s="2"/>
      <c r="B44" s="33"/>
      <c r="C44" s="33" t="s">
        <v>54</v>
      </c>
      <c r="D44" s="41">
        <f>SUM(D43:D43)</f>
        <v>0</v>
      </c>
      <c r="E44" s="41">
        <f>SUM(E43:E43)</f>
        <v>0</v>
      </c>
      <c r="F44" s="41">
        <f>SUM(F43:F43)</f>
        <v>0</v>
      </c>
      <c r="G44" s="41">
        <f>SUM(G43:G43)</f>
        <v>0</v>
      </c>
      <c r="H44" s="41">
        <f>SUM(D44:G44)</f>
        <v>0</v>
      </c>
    </row>
    <row r="45" spans="1:8">
      <c r="A45" s="2"/>
      <c r="B45" s="33"/>
      <c r="C45" s="33" t="s">
        <v>55</v>
      </c>
      <c r="D45" s="41">
        <v>15315.052299747</v>
      </c>
      <c r="E45" s="41">
        <v>645.00715128000002</v>
      </c>
      <c r="F45" s="41">
        <v>0</v>
      </c>
      <c r="G45" s="41">
        <v>4.5842553191488999</v>
      </c>
      <c r="H45" s="41">
        <v>15964.643706346</v>
      </c>
    </row>
    <row r="46" spans="1:8">
      <c r="A46" s="2"/>
      <c r="B46" s="33"/>
      <c r="C46" s="44" t="s">
        <v>56</v>
      </c>
      <c r="D46" s="41"/>
      <c r="E46" s="41"/>
      <c r="F46" s="41"/>
      <c r="G46" s="41"/>
      <c r="H46" s="41"/>
    </row>
    <row r="47" spans="1:8" ht="31.2">
      <c r="A47" s="2">
        <v>5</v>
      </c>
      <c r="B47" s="2" t="s">
        <v>57</v>
      </c>
      <c r="C47" s="42" t="s">
        <v>58</v>
      </c>
      <c r="D47" s="41">
        <v>3.9E-2</v>
      </c>
      <c r="E47" s="41">
        <v>0</v>
      </c>
      <c r="F47" s="41">
        <v>0</v>
      </c>
      <c r="G47" s="41">
        <v>0</v>
      </c>
      <c r="H47" s="41">
        <v>3.9E-2</v>
      </c>
    </row>
    <row r="48" spans="1:8" ht="31.2">
      <c r="A48" s="2">
        <v>6</v>
      </c>
      <c r="B48" s="2" t="s">
        <v>57</v>
      </c>
      <c r="C48" s="42" t="s">
        <v>59</v>
      </c>
      <c r="D48" s="41">
        <v>356.55563407950001</v>
      </c>
      <c r="E48" s="41">
        <v>14.336024540132</v>
      </c>
      <c r="F48" s="41">
        <v>0</v>
      </c>
      <c r="G48" s="41">
        <v>0</v>
      </c>
      <c r="H48" s="41">
        <v>370.89165861964</v>
      </c>
    </row>
    <row r="49" spans="1:8" ht="31.2">
      <c r="A49" s="2">
        <v>7</v>
      </c>
      <c r="B49" s="2" t="s">
        <v>57</v>
      </c>
      <c r="C49" s="42" t="s">
        <v>60</v>
      </c>
      <c r="D49" s="41">
        <v>21.017538731334</v>
      </c>
      <c r="E49" s="41">
        <v>1.4313233934947001</v>
      </c>
      <c r="F49" s="41">
        <v>0</v>
      </c>
      <c r="G49" s="41">
        <v>0</v>
      </c>
      <c r="H49" s="41">
        <v>22.448862124828</v>
      </c>
    </row>
    <row r="50" spans="1:8">
      <c r="A50" s="2"/>
      <c r="B50" s="33"/>
      <c r="C50" s="33" t="s">
        <v>61</v>
      </c>
      <c r="D50" s="41">
        <v>377.61217281083998</v>
      </c>
      <c r="E50" s="41">
        <v>15.767347933627001</v>
      </c>
      <c r="F50" s="41">
        <v>0</v>
      </c>
      <c r="G50" s="41">
        <v>0</v>
      </c>
      <c r="H50" s="41">
        <v>393.37952074446002</v>
      </c>
    </row>
    <row r="51" spans="1:8">
      <c r="A51" s="2"/>
      <c r="B51" s="33"/>
      <c r="C51" s="33" t="s">
        <v>62</v>
      </c>
      <c r="D51" s="41">
        <v>15692.664472558001</v>
      </c>
      <c r="E51" s="41">
        <v>660.77449921362995</v>
      </c>
      <c r="F51" s="41">
        <v>0</v>
      </c>
      <c r="G51" s="41">
        <v>4.5842553191488999</v>
      </c>
      <c r="H51" s="41">
        <v>16358.02322709</v>
      </c>
    </row>
    <row r="52" spans="1:8">
      <c r="A52" s="2"/>
      <c r="B52" s="33"/>
      <c r="C52" s="33" t="s">
        <v>63</v>
      </c>
      <c r="D52" s="41"/>
      <c r="E52" s="41"/>
      <c r="F52" s="41"/>
      <c r="G52" s="41"/>
      <c r="H52" s="41"/>
    </row>
    <row r="53" spans="1:8" ht="31.2">
      <c r="A53" s="2">
        <v>8</v>
      </c>
      <c r="B53" s="2" t="s">
        <v>64</v>
      </c>
      <c r="C53" s="48" t="s">
        <v>65</v>
      </c>
      <c r="D53" s="41">
        <v>5.1912899999999998E-2</v>
      </c>
      <c r="E53" s="41">
        <v>0</v>
      </c>
      <c r="F53" s="41">
        <v>0</v>
      </c>
      <c r="G53" s="41">
        <v>0</v>
      </c>
      <c r="H53" s="41">
        <v>5.1912899999999998E-2</v>
      </c>
    </row>
    <row r="54" spans="1:8">
      <c r="A54" s="2">
        <v>9</v>
      </c>
      <c r="B54" s="2" t="s">
        <v>66</v>
      </c>
      <c r="C54" s="48" t="s">
        <v>67</v>
      </c>
      <c r="D54" s="41">
        <v>0</v>
      </c>
      <c r="E54" s="41">
        <v>0</v>
      </c>
      <c r="F54" s="41">
        <v>0</v>
      </c>
      <c r="G54" s="41">
        <v>241.92529533767001</v>
      </c>
      <c r="H54" s="41">
        <v>241.92529533767001</v>
      </c>
    </row>
    <row r="55" spans="1:8" ht="31.2">
      <c r="A55" s="2">
        <v>10</v>
      </c>
      <c r="B55" s="2" t="s">
        <v>64</v>
      </c>
      <c r="C55" s="48" t="s">
        <v>68</v>
      </c>
      <c r="D55" s="41">
        <v>409.52662983375001</v>
      </c>
      <c r="E55" s="41">
        <v>17.246214429476002</v>
      </c>
      <c r="F55" s="41">
        <v>0</v>
      </c>
      <c r="G55" s="41">
        <v>0</v>
      </c>
      <c r="H55" s="41">
        <v>426.77284426322001</v>
      </c>
    </row>
    <row r="56" spans="1:8">
      <c r="A56" s="2">
        <v>11</v>
      </c>
      <c r="B56" s="2" t="s">
        <v>69</v>
      </c>
      <c r="C56" s="48" t="s">
        <v>70</v>
      </c>
      <c r="D56" s="41">
        <v>0</v>
      </c>
      <c r="E56" s="41">
        <v>0</v>
      </c>
      <c r="F56" s="41">
        <v>0</v>
      </c>
      <c r="G56" s="41">
        <v>346.00927225231999</v>
      </c>
      <c r="H56" s="41">
        <v>346.00927225231999</v>
      </c>
    </row>
    <row r="57" spans="1:8">
      <c r="A57" s="2">
        <v>12</v>
      </c>
      <c r="B57" s="2"/>
      <c r="C57" s="48" t="s">
        <v>71</v>
      </c>
      <c r="D57" s="41">
        <v>0</v>
      </c>
      <c r="E57" s="41">
        <v>0</v>
      </c>
      <c r="F57" s="41">
        <v>0</v>
      </c>
      <c r="G57" s="41">
        <v>73.554019279208006</v>
      </c>
      <c r="H57" s="41">
        <v>73.554019279208006</v>
      </c>
    </row>
    <row r="58" spans="1:8">
      <c r="A58" s="2">
        <v>13</v>
      </c>
      <c r="B58" s="2"/>
      <c r="C58" s="48" t="s">
        <v>72</v>
      </c>
      <c r="D58" s="41">
        <v>0</v>
      </c>
      <c r="E58" s="41">
        <v>0</v>
      </c>
      <c r="F58" s="41">
        <v>0</v>
      </c>
      <c r="G58" s="41">
        <v>67.665974255444993</v>
      </c>
      <c r="H58" s="41">
        <v>67.665974255444993</v>
      </c>
    </row>
    <row r="59" spans="1:8">
      <c r="A59" s="2">
        <v>14</v>
      </c>
      <c r="B59" s="2" t="s">
        <v>73</v>
      </c>
      <c r="C59" s="48" t="s">
        <v>67</v>
      </c>
      <c r="D59" s="41">
        <v>0</v>
      </c>
      <c r="E59" s="41">
        <v>0</v>
      </c>
      <c r="F59" s="41">
        <v>0</v>
      </c>
      <c r="G59" s="41">
        <v>3.4129916983480002</v>
      </c>
      <c r="H59" s="41">
        <v>3.4129916983480002</v>
      </c>
    </row>
    <row r="60" spans="1:8">
      <c r="A60" s="2"/>
      <c r="B60" s="33"/>
      <c r="C60" s="33" t="s">
        <v>74</v>
      </c>
      <c r="D60" s="41">
        <v>409.57854273375</v>
      </c>
      <c r="E60" s="41">
        <v>17.246214429476002</v>
      </c>
      <c r="F60" s="41">
        <v>0</v>
      </c>
      <c r="G60" s="41">
        <v>732.56755282299002</v>
      </c>
      <c r="H60" s="41">
        <v>1159.3923099862</v>
      </c>
    </row>
    <row r="61" spans="1:8">
      <c r="A61" s="2"/>
      <c r="B61" s="33"/>
      <c r="C61" s="33" t="s">
        <v>75</v>
      </c>
      <c r="D61" s="41">
        <v>16102.243015291</v>
      </c>
      <c r="E61" s="41">
        <v>678.02071364309995</v>
      </c>
      <c r="F61" s="41">
        <v>0</v>
      </c>
      <c r="G61" s="41">
        <v>737.15180814214</v>
      </c>
      <c r="H61" s="41">
        <v>17517.415537076999</v>
      </c>
    </row>
    <row r="62" spans="1:8" ht="31.5" customHeight="1">
      <c r="A62" s="2"/>
      <c r="B62" s="33"/>
      <c r="C62" s="33" t="s">
        <v>76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77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78</v>
      </c>
      <c r="D65" s="41">
        <v>16102.243015291</v>
      </c>
      <c r="E65" s="41">
        <v>678.02071364309995</v>
      </c>
      <c r="F65" s="41">
        <v>0</v>
      </c>
      <c r="G65" s="41">
        <v>737.15180814214</v>
      </c>
      <c r="H65" s="41">
        <v>17517.415537076999</v>
      </c>
    </row>
    <row r="66" spans="1:8" ht="157.5" customHeight="1">
      <c r="A66" s="2"/>
      <c r="B66" s="33"/>
      <c r="C66" s="33" t="s">
        <v>79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80</v>
      </c>
      <c r="C67" s="48" t="s">
        <v>81</v>
      </c>
      <c r="D67" s="41">
        <v>0</v>
      </c>
      <c r="E67" s="41">
        <v>0</v>
      </c>
      <c r="F67" s="41">
        <v>0</v>
      </c>
      <c r="G67" s="41">
        <v>0.64766868128176003</v>
      </c>
      <c r="H67" s="41">
        <v>0.64766868128176003</v>
      </c>
    </row>
    <row r="68" spans="1:8">
      <c r="A68" s="2">
        <v>16</v>
      </c>
      <c r="B68" s="2" t="s">
        <v>82</v>
      </c>
      <c r="C68" s="48" t="s">
        <v>81</v>
      </c>
      <c r="D68" s="41">
        <v>0</v>
      </c>
      <c r="E68" s="41">
        <v>0</v>
      </c>
      <c r="F68" s="41">
        <v>0</v>
      </c>
      <c r="G68" s="41">
        <v>1830.0272696275999</v>
      </c>
      <c r="H68" s="41">
        <v>1830.0272696275999</v>
      </c>
    </row>
    <row r="69" spans="1:8">
      <c r="A69" s="2">
        <v>17</v>
      </c>
      <c r="B69" s="2" t="s">
        <v>83</v>
      </c>
      <c r="C69" s="48" t="s">
        <v>81</v>
      </c>
      <c r="D69" s="41">
        <v>0</v>
      </c>
      <c r="E69" s="41">
        <v>0</v>
      </c>
      <c r="F69" s="41">
        <v>0</v>
      </c>
      <c r="G69" s="41">
        <v>64.698204664729005</v>
      </c>
      <c r="H69" s="41">
        <v>64.698204664729005</v>
      </c>
    </row>
    <row r="70" spans="1:8">
      <c r="A70" s="2"/>
      <c r="B70" s="33"/>
      <c r="C70" s="33" t="s">
        <v>84</v>
      </c>
      <c r="D70" s="41">
        <v>0</v>
      </c>
      <c r="E70" s="41">
        <v>0</v>
      </c>
      <c r="F70" s="41">
        <v>0</v>
      </c>
      <c r="G70" s="41">
        <v>1895.3731429735999</v>
      </c>
      <c r="H70" s="41">
        <v>1895.3731429735999</v>
      </c>
    </row>
    <row r="71" spans="1:8">
      <c r="A71" s="2"/>
      <c r="B71" s="33"/>
      <c r="C71" s="33" t="s">
        <v>85</v>
      </c>
      <c r="D71" s="41">
        <v>16102.243015291</v>
      </c>
      <c r="E71" s="41">
        <v>678.02071364309995</v>
      </c>
      <c r="F71" s="41">
        <v>0</v>
      </c>
      <c r="G71" s="41">
        <v>2632.5249511156999</v>
      </c>
      <c r="H71" s="41">
        <v>19412.788680049998</v>
      </c>
    </row>
    <row r="72" spans="1:8">
      <c r="A72" s="2"/>
      <c r="B72" s="33"/>
      <c r="C72" s="33" t="s">
        <v>86</v>
      </c>
      <c r="D72" s="41"/>
      <c r="E72" s="41"/>
      <c r="F72" s="41"/>
      <c r="G72" s="41"/>
      <c r="H72" s="41"/>
    </row>
    <row r="73" spans="1:8" ht="47.25" customHeight="1">
      <c r="A73" s="2">
        <v>18</v>
      </c>
      <c r="B73" s="2" t="s">
        <v>87</v>
      </c>
      <c r="C73" s="48" t="s">
        <v>88</v>
      </c>
      <c r="D73" s="41">
        <f>D71*3%</f>
        <v>483.06729045872999</v>
      </c>
      <c r="E73" s="41">
        <f>E71*3%</f>
        <v>20.340621409293</v>
      </c>
      <c r="F73" s="41">
        <f>F71*3%</f>
        <v>0</v>
      </c>
      <c r="G73" s="41">
        <f>G71*3%</f>
        <v>78.975748533471005</v>
      </c>
      <c r="H73" s="41">
        <f>SUM(D73:G73)</f>
        <v>582.38366040149401</v>
      </c>
    </row>
    <row r="74" spans="1:8">
      <c r="A74" s="2"/>
      <c r="B74" s="33"/>
      <c r="C74" s="33" t="s">
        <v>89</v>
      </c>
      <c r="D74" s="41">
        <f>D73</f>
        <v>483.06729045872999</v>
      </c>
      <c r="E74" s="41">
        <f>E73</f>
        <v>20.340621409293</v>
      </c>
      <c r="F74" s="41">
        <f>F73</f>
        <v>0</v>
      </c>
      <c r="G74" s="41">
        <f>G73</f>
        <v>78.975748533471005</v>
      </c>
      <c r="H74" s="41">
        <f>SUM(D74:G74)</f>
        <v>582.38366040149401</v>
      </c>
    </row>
    <row r="75" spans="1:8">
      <c r="A75" s="2"/>
      <c r="B75" s="33"/>
      <c r="C75" s="33" t="s">
        <v>90</v>
      </c>
      <c r="D75" s="41">
        <f>D74+D71</f>
        <v>16585.310305749699</v>
      </c>
      <c r="E75" s="41">
        <f>E74+E71</f>
        <v>698.36133505239297</v>
      </c>
      <c r="F75" s="41">
        <f>F74+F71</f>
        <v>0</v>
      </c>
      <c r="G75" s="41">
        <f>G74+G71</f>
        <v>2711.5006996491702</v>
      </c>
      <c r="H75" s="41">
        <f>SUM(D75:G75)</f>
        <v>19995.1723404513</v>
      </c>
    </row>
    <row r="76" spans="1:8">
      <c r="A76" s="2"/>
      <c r="B76" s="33"/>
      <c r="C76" s="33" t="s">
        <v>91</v>
      </c>
      <c r="D76" s="41"/>
      <c r="E76" s="41"/>
      <c r="F76" s="41"/>
      <c r="G76" s="41"/>
      <c r="H76" s="41"/>
    </row>
    <row r="77" spans="1:8">
      <c r="A77" s="2">
        <v>19</v>
      </c>
      <c r="B77" s="2" t="s">
        <v>92</v>
      </c>
      <c r="C77" s="48" t="s">
        <v>93</v>
      </c>
      <c r="D77" s="41">
        <f>D75*20%</f>
        <v>3317.0620611499498</v>
      </c>
      <c r="E77" s="41">
        <f>E75*20%</f>
        <v>139.672267010479</v>
      </c>
      <c r="F77" s="41">
        <f>F75*20%</f>
        <v>0</v>
      </c>
      <c r="G77" s="41">
        <f>G75*20%</f>
        <v>542.30013992983402</v>
      </c>
      <c r="H77" s="41">
        <f>SUM(D77:G77)</f>
        <v>3999.0344680902599</v>
      </c>
    </row>
    <row r="78" spans="1:8">
      <c r="A78" s="2"/>
      <c r="B78" s="33"/>
      <c r="C78" s="33" t="s">
        <v>94</v>
      </c>
      <c r="D78" s="41">
        <f>D77</f>
        <v>3317.0620611499498</v>
      </c>
      <c r="E78" s="41">
        <f>E77</f>
        <v>139.672267010479</v>
      </c>
      <c r="F78" s="41">
        <f>F77</f>
        <v>0</v>
      </c>
      <c r="G78" s="41">
        <f>G77</f>
        <v>542.30013992983402</v>
      </c>
      <c r="H78" s="41">
        <f>SUM(D78:G78)</f>
        <v>3999.0344680902599</v>
      </c>
    </row>
    <row r="79" spans="1:8">
      <c r="A79" s="2"/>
      <c r="B79" s="33"/>
      <c r="C79" s="33" t="s">
        <v>95</v>
      </c>
      <c r="D79" s="41">
        <f>D78+D75</f>
        <v>19902.372366899701</v>
      </c>
      <c r="E79" s="41">
        <f>E78+E75</f>
        <v>838.03360206287198</v>
      </c>
      <c r="F79" s="41">
        <f>F78+F75</f>
        <v>0</v>
      </c>
      <c r="G79" s="41">
        <f>G78+G75</f>
        <v>3253.8008395789998</v>
      </c>
      <c r="H79" s="41">
        <f>SUM(D79:G79)</f>
        <v>23994.206808541599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B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184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101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1.95</v>
      </c>
      <c r="E13" s="32">
        <v>0</v>
      </c>
      <c r="F13" s="32">
        <v>0</v>
      </c>
      <c r="G13" s="32">
        <v>0</v>
      </c>
      <c r="H13" s="32">
        <v>1.95</v>
      </c>
      <c r="J13" s="20"/>
    </row>
    <row r="14" spans="1:14">
      <c r="A14" s="2"/>
      <c r="B14" s="33"/>
      <c r="C14" s="33" t="s">
        <v>104</v>
      </c>
      <c r="D14" s="32">
        <v>1.95</v>
      </c>
      <c r="E14" s="32">
        <v>0</v>
      </c>
      <c r="F14" s="32">
        <v>0</v>
      </c>
      <c r="G14" s="32">
        <v>0</v>
      </c>
      <c r="H14" s="32">
        <v>1.95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185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101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106</v>
      </c>
      <c r="D13" s="32">
        <v>0</v>
      </c>
      <c r="E13" s="32">
        <v>0</v>
      </c>
      <c r="F13" s="32">
        <v>0</v>
      </c>
      <c r="G13" s="32">
        <v>0.64782608695652</v>
      </c>
      <c r="H13" s="32">
        <v>0.64782608695652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0.64782608695652</v>
      </c>
      <c r="H14" s="32">
        <v>0.64782608695652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186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101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13500.419086804999</v>
      </c>
      <c r="E13" s="32">
        <v>259.19811165089999</v>
      </c>
      <c r="F13" s="32">
        <v>0</v>
      </c>
      <c r="G13" s="32">
        <v>0</v>
      </c>
      <c r="H13" s="32">
        <v>13759.617198456001</v>
      </c>
      <c r="J13" s="20"/>
    </row>
    <row r="14" spans="1:14">
      <c r="A14" s="2"/>
      <c r="B14" s="33"/>
      <c r="C14" s="33" t="s">
        <v>104</v>
      </c>
      <c r="D14" s="32">
        <v>13500.419086804999</v>
      </c>
      <c r="E14" s="32">
        <v>259.19811165089999</v>
      </c>
      <c r="F14" s="32">
        <v>0</v>
      </c>
      <c r="G14" s="32">
        <v>0</v>
      </c>
      <c r="H14" s="32">
        <v>13759.617198456001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187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101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113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188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101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117</v>
      </c>
      <c r="D13" s="32">
        <v>0</v>
      </c>
      <c r="E13" s="32">
        <v>0</v>
      </c>
      <c r="F13" s="32">
        <v>0</v>
      </c>
      <c r="G13" s="32">
        <v>237.13214688949</v>
      </c>
      <c r="H13" s="32">
        <v>237.13214688949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237.13214688949</v>
      </c>
      <c r="H14" s="32">
        <v>237.13214688949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189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101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81</v>
      </c>
      <c r="D13" s="32">
        <v>0</v>
      </c>
      <c r="E13" s="32">
        <v>0</v>
      </c>
      <c r="F13" s="32">
        <v>0</v>
      </c>
      <c r="G13" s="32">
        <v>1774.6359723625999</v>
      </c>
      <c r="H13" s="32">
        <v>1774.6359723625999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1774.6359723625999</v>
      </c>
      <c r="H14" s="32">
        <v>1774.6359723625999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190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101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120</v>
      </c>
      <c r="D13" s="32">
        <v>761.80627637476005</v>
      </c>
      <c r="E13" s="32">
        <v>314.24286995437001</v>
      </c>
      <c r="F13" s="32">
        <v>0</v>
      </c>
      <c r="G13" s="32">
        <v>4.5902638577791999</v>
      </c>
      <c r="H13" s="32">
        <v>1080.6394101869</v>
      </c>
      <c r="J13" s="20"/>
    </row>
    <row r="14" spans="1:14">
      <c r="A14" s="2"/>
      <c r="B14" s="33"/>
      <c r="C14" s="33" t="s">
        <v>104</v>
      </c>
      <c r="D14" s="32">
        <v>761.80627637476005</v>
      </c>
      <c r="E14" s="32">
        <v>314.24286995437001</v>
      </c>
      <c r="F14" s="32">
        <v>0</v>
      </c>
      <c r="G14" s="32">
        <v>4.5902638577791999</v>
      </c>
      <c r="H14" s="32">
        <v>1080.6394101869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Сводка затрат</vt:lpstr>
      <vt:lpstr>ССР</vt:lpstr>
      <vt:lpstr>ОСР 518-02-01</vt:lpstr>
      <vt:lpstr>ОСР 518-12-01</vt:lpstr>
      <vt:lpstr>ОСР 6-02-01</vt:lpstr>
      <vt:lpstr>ОСР 6-07-01</vt:lpstr>
      <vt:lpstr>ОСР 6-09-01</vt:lpstr>
      <vt:lpstr>ОСР 6-12-01</vt:lpstr>
      <vt:lpstr>ОСР 6-02-01(1)</vt:lpstr>
      <vt:lpstr>ОСР 6-09-01(1)</vt:lpstr>
      <vt:lpstr>ОСР 6-12-01(1)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2025-11-14T09:24:28Z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ADE86230835F40F6A8C1E36772D67A8C_12</vt:lpwstr>
  </property>
  <property fmtid="{D5CDD505-2E9C-101B-9397-08002B2CF9AE}" pid="3" name="KSOProductBuildVer">
    <vt:lpwstr>1049-12.2.0.20795</vt:lpwstr>
  </property>
</Properties>
</file>